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itkovets\Desktop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E3" i="1" l="1"/>
  <c r="M28" i="1" s="1"/>
  <c r="W25" i="1" l="1"/>
  <c r="Q7" i="1"/>
  <c r="AI3" i="1"/>
  <c r="N6" i="1" s="1"/>
  <c r="AH3" i="1"/>
  <c r="N5" i="1" s="1"/>
  <c r="AG3" i="1"/>
  <c r="N4" i="1" s="1"/>
  <c r="AF3" i="1"/>
  <c r="N3" i="1" s="1"/>
  <c r="O14" i="1" l="1"/>
  <c r="O13" i="1"/>
  <c r="O12" i="1"/>
  <c r="O11" i="1"/>
  <c r="N17" i="1" l="1"/>
  <c r="M23" i="1" s="1"/>
  <c r="N19" i="1" l="1"/>
  <c r="M27" i="1"/>
  <c r="W27" i="1" s="1"/>
  <c r="W26" i="1"/>
</calcChain>
</file>

<file path=xl/sharedStrings.xml><?xml version="1.0" encoding="utf-8"?>
<sst xmlns="http://schemas.openxmlformats.org/spreadsheetml/2006/main" count="208" uniqueCount="186">
  <si>
    <t>Тепловой расчет двухтрубной тепловой сети трубопровод ИЗОЛА ТА95 63/110</t>
  </si>
  <si>
    <t>d1=</t>
  </si>
  <si>
    <t>Лямда Рех</t>
  </si>
  <si>
    <t>Линейная плотность теплового потока через</t>
  </si>
  <si>
    <t>d2=</t>
  </si>
  <si>
    <t>Лямда ППУ</t>
  </si>
  <si>
    <t>За расчетную температуру теплоносителя водяных тепловых</t>
  </si>
  <si>
    <t>цилиндрическую теплоизолированную конструкцию</t>
  </si>
  <si>
    <t>d3=</t>
  </si>
  <si>
    <t>Лямда ПЭ</t>
  </si>
  <si>
    <t>сетей в соответствии с п.6.1.6 СНиП 41-03-2003 принимают:</t>
  </si>
  <si>
    <t>(тепловые потери) q Вт/м, определяются [1] по уравнению:</t>
  </si>
  <si>
    <t>d4=</t>
  </si>
  <si>
    <t>Лямда грунта</t>
  </si>
  <si>
    <t>– для подающего трубопровода при переменной темпера-</t>
  </si>
  <si>
    <t>Глубина прокладки</t>
  </si>
  <si>
    <t>туре сетевой воды и качественном регулировании – 65°С;</t>
  </si>
  <si>
    <t>– для обратных трубопроводов водяных тепловых сетей – 50°С.</t>
  </si>
  <si>
    <t>R стенки трубы</t>
  </si>
  <si>
    <t>м⋅град/Вт:</t>
  </si>
  <si>
    <t>где: в числителе – разность между температурой среды</t>
  </si>
  <si>
    <t>R тепловой изоляции</t>
  </si>
  <si>
    <t>С°</t>
  </si>
  <si>
    <t>внутри изолируемого оборудования и температурой</t>
  </si>
  <si>
    <t>R наружней оболочки</t>
  </si>
  <si>
    <t>охлаждающей среды (температурный напор), °С; в зна-</t>
  </si>
  <si>
    <t>R грунта</t>
  </si>
  <si>
    <t>менателе – сумма линейных термических сопротивлений всех</t>
  </si>
  <si>
    <t>слоев многослойной конструкции теплопровода, а также</t>
  </si>
  <si>
    <t>теплоотдача от транспортируемой среды к внутренней</t>
  </si>
  <si>
    <t>ΣR</t>
  </si>
  <si>
    <t>=</t>
  </si>
  <si>
    <t>поверхности и теплоотдача от наружной поверхности в</t>
  </si>
  <si>
    <t>окружающую среду, м⋅град/Вт.</t>
  </si>
  <si>
    <t>K</t>
  </si>
  <si>
    <t>Вт/м/С°</t>
  </si>
  <si>
    <t>Величина:</t>
  </si>
  <si>
    <t>Потери тепла при длинне тепловой сети =</t>
  </si>
  <si>
    <t>м</t>
  </si>
  <si>
    <t>Однотрубная</t>
  </si>
  <si>
    <t>q=</t>
  </si>
  <si>
    <t>Двухтрубная</t>
  </si>
  <si>
    <t>Для двухтрубной тепловой сети 1,77q</t>
  </si>
  <si>
    <t>является линейным (на единицу длины трубопровода)</t>
  </si>
  <si>
    <t>коэффициентом теплопередачи К [Вт/м/град], и после ее</t>
  </si>
  <si>
    <t>определения тепловые потери определяются очевидным</t>
  </si>
  <si>
    <t>уравнением:</t>
  </si>
  <si>
    <t>Для расчета отдельных составляющих суммы термических</t>
  </si>
  <si>
    <t>сопротивлений используются следующие уравнения:</t>
  </si>
  <si>
    <t>– линейное термическое сопротивление теплоотдаче</t>
  </si>
  <si>
    <t>от транспортируемой среды к внутренней стенке трубы,</t>
  </si>
  <si>
    <t>Термическое сопротивление теплоотдаче от внутренней</t>
  </si>
  <si>
    <t>среды к внутренней поверхности трубы для жидких и даже</t>
  </si>
  <si>
    <t>газообразных сред по сравнению с термическим сопротив-</t>
  </si>
  <si>
    <t>лением кондуктивному переносу тепла в изоляции состав-</t>
  </si>
  <si>
    <t>ляет весьма малую величину и может не учитываться [1].</t>
  </si>
  <si>
    <t>– линейное термическое сопротивление стенки внутренней</t>
  </si>
  <si>
    <t>трубы, м⋅град/Вт:</t>
  </si>
  <si>
    <t>– линейное термическое сопротивление изоляции, м град/Вт:</t>
  </si>
  <si>
    <t>– линейное термическое сопротивление стенки внешней</t>
  </si>
  <si>
    <t>оболочки, м⋅град/Вт:</t>
  </si>
  <si>
    <t>Rн – линейное термическое сопротивление теплоотдачи во</t>
  </si>
  <si>
    <t>внешнюю среду. Именно этой составляющей (Rн) величина К</t>
  </si>
  <si>
    <t>несколько отличается при различных способах прокладки</t>
  </si>
  <si>
    <t>трубопровода.</t>
  </si>
  <si>
    <t>Для трубопровода, проложенного на открытом воздухе и в</t>
  </si>
  <si>
    <t>канале:</t>
  </si>
  <si>
    <t>где различие между каналом и открытым воздухом</t>
  </si>
  <si>
    <t>определяется отличающейся величиной коэффициента</t>
  </si>
  <si>
    <t>теплоотдачи αн.</t>
  </si>
  <si>
    <t>Для трубопровода, проложенного в грунте на глубине Н до</t>
  </si>
  <si>
    <t>оси трубопровода, линейное термическое сопротивление</t>
  </si>
  <si>
    <t>полуограниченного массива грунта рассчитывается по</t>
  </si>
  <si>
    <t>формуле:</t>
  </si>
  <si>
    <t>Пример расчета:</t>
  </si>
  <si>
    <t>Труба из сшитого полиэтилена (λ1 = 0,35 Вт/м/°С) внутренним</t>
  </si>
  <si>
    <t>диаметром d1 = 50,5 мм и наружным диаметром d2 = 58,5 мм</t>
  </si>
  <si>
    <t>покрыта слоем изоляции ППУ (λи = 0,032 Вт/м/°С). Толщина</t>
  </si>
  <si>
    <t>изоляции 25 мм, что означает d3 = 108 мм. Поверх изо-</t>
  </si>
  <si>
    <t>ляции положен защитный слой толщиной 2 мм (d4 = 112 мм)</t>
  </si>
  <si>
    <t>из полиэтилена низкой плотности (λ2 = 0,43 Вт/м/°С). Труба</t>
  </si>
  <si>
    <t>может быть проложена на открытом воздухе при умеренной</t>
  </si>
  <si>
    <t>ветровой нагрузке (αн = 26 Вт/м2/°С [1]), либо в непроходном</t>
  </si>
  <si>
    <t>канале (αн = 10 Вт/м2/°С [1]), либо в грунте (λ г = 0,8 Вт/м/°С [1])</t>
  </si>
  <si>
    <t>на глубине 1,4 м (Н = 1,4+0,1 =1,5 м)</t>
  </si>
  <si>
    <t>Таким образом, собственное линейное термическое</t>
  </si>
  <si>
    <t>сопротивление теплоизолированного трубопровода равно:</t>
  </si>
  <si>
    <t>Rтр = 3,1312 м⋅град/Вт</t>
  </si>
  <si>
    <t>Для трех условий прокладки трубопровода имеем</t>
  </si>
  <si>
    <t>дополнительные значения линейных термических</t>
  </si>
  <si>
    <t>сопротивлений:</t>
  </si>
  <si>
    <t>Подземная прокладка</t>
  </si>
  <si>
    <t>Rн = 0,7923 м⋅град/Вт</t>
  </si>
  <si>
    <t>ΣR = 0,7923 + 3,1312 = 3,9532 м⋅град/Вт</t>
  </si>
  <si>
    <t>тогда К = 1/3,9532 = 0,2549 Вт/м/°С</t>
  </si>
  <si>
    <t>Приведеные значения линейного (на единицу дли-</t>
  </si>
  <si>
    <t>ны трубопровода) коэффициента теплопередачи К [Вт/м/°С],</t>
  </si>
  <si>
    <t>рассчитанного по приведенной выше схеме, для труб новой</t>
  </si>
  <si>
    <t>конструкции типа ИЗОЛА.ПРО, изготавливаемых по ТУ Завода производитепля</t>
  </si>
  <si>
    <t>Трубы из сшитого полиэтилена с тепловой изоляцией из пено-</t>
  </si>
  <si>
    <t>полиуретана в гофрированной полиэтиленовой оболочке».</t>
  </si>
  <si>
    <t>Представленные  значения К позволяют</t>
  </si>
  <si>
    <t>рассчитать потери тепла в любой конкретной ситуации</t>
  </si>
  <si>
    <t>прокладки трубопровода и режима его работы. Именно эти</t>
  </si>
  <si>
    <t>данные в первую очередь необходимы потребителю,</t>
  </si>
  <si>
    <t>которому для получения плотности теплового потока</t>
  </si>
  <si>
    <t>достаточно умножить эту величину на температурный напор,</t>
  </si>
  <si>
    <t>зависящий от климатических особенностей конкретного</t>
  </si>
  <si>
    <t>региона. Для расчета потерь тепла трубопровода плотность</t>
  </si>
  <si>
    <t>теплового потока умножается на его длину.</t>
  </si>
  <si>
    <t>Полученные данные позволяют сопоставить удельные</t>
  </si>
  <si>
    <t>тепловые потери с нормами плотности теплового потока,</t>
  </si>
  <si>
    <t>установленными в СНиП 41-03-2003.</t>
  </si>
  <si>
    <t>За расчетную температуру окружающей среды прини-</t>
  </si>
  <si>
    <t>мают:</t>
  </si>
  <si>
    <t>– для подземной прокладки в каналах или бесканальной –</t>
  </si>
  <si>
    <t>среднюю за год температуру грунта на глубине заложения.</t>
  </si>
  <si>
    <t>Нормы плотности теплового потока для трубопроводов</t>
  </si>
  <si>
    <t>двухтрубных водяных сетей установлены в табл. 8 и 9 СНиП</t>
  </si>
  <si>
    <t>41-03-2003 (для подземной канальной прокладки) и в табл.</t>
  </si>
  <si>
    <t>11 и 12 (для подземной бесканальной прокладки). Первые</t>
  </si>
  <si>
    <t>таблицы в обоих случаях устанавливают нормы для</t>
  </si>
  <si>
    <t>трубопроводов, работающих более 5000 часов в году, вторые</t>
  </si>
  <si>
    <t>таблицы – для трубопроводов, работающих менее 5000 часов</t>
  </si>
  <si>
    <t>в году. В соответствии с пунктом 6.1.6 и таблицей 15</t>
  </si>
  <si>
    <t>расчетная температура теплоносителя при переменной</t>
  </si>
  <si>
    <t>температуре сетевой воды (для температурного режима</t>
  </si>
  <si>
    <t>95/70°С) в подающем трубопроводе принимается равной</t>
  </si>
  <si>
    <t>65°С, в обратном трубопроводе – 50°С. Для двух труб</t>
  </si>
  <si>
    <t>одинакового проходного сечения суммарные тепловые потери</t>
  </si>
  <si>
    <t>в системе 65/50 равны 1,77 q (величины из таблицы 2), и будут</t>
  </si>
  <si>
    <t>меньше, если отводящая труба имеет меньший диаметр.</t>
  </si>
  <si>
    <t>Расчетные показания тепловых потерь и норм</t>
  </si>
  <si>
    <t>плотности теплового потока для двухтрубных водяных сетей</t>
  </si>
  <si>
    <t>при различных способах прокладки и режимах эксплуатации,</t>
  </si>
  <si>
    <t>удовлетворяют требованиям СНиП 41-03-2003.</t>
  </si>
  <si>
    <t>Изложенные методы расчета могут быть использованы и</t>
  </si>
  <si>
    <t>для других областей применения труб, транспортирую-</t>
  </si>
  <si>
    <t>щих среды с повышенной температурой. Так, например, в</t>
  </si>
  <si>
    <t>СНиП 41-03-2003 указано: «При проектировании тепловой</t>
  </si>
  <si>
    <t>изоляции для технологических трубопроводов, прокладыва-</t>
  </si>
  <si>
    <t>емых в каналах и бесканально, нормы плотности теплового</t>
  </si>
  <si>
    <t>потока следует принимать как для трубопроводов, прокла-</t>
  </si>
  <si>
    <t>дываемых на открытом воздухе (Табл. 2 и 3)».</t>
  </si>
  <si>
    <t>Для 65°С эти нормы составляют (в знаменателе – для</t>
  </si>
  <si>
    <t>трубопровода, работающего менее 5000 час/год):</t>
  </si>
  <si>
    <t>- для трубы 50: qn = 15,4 / 17,6</t>
  </si>
  <si>
    <t>- для трубы 63: qn = 17,6 / 20</t>
  </si>
  <si>
    <t>- для трубы 75: qn = 19,9 / 22,5</t>
  </si>
  <si>
    <t>- для трубы 90: qn = 21,2 / 24,8</t>
  </si>
  <si>
    <t>- для трубы 110: qn = 23,5 / 27,8</t>
  </si>
  <si>
    <t>- для трубы 140: qn = 26,1 / 30,7</t>
  </si>
  <si>
    <t>- для трубы 160: qn = 28,7 / 33,3</t>
  </si>
  <si>
    <r>
      <t>D</t>
    </r>
    <r>
      <rPr>
        <sz val="10"/>
        <color rgb="FF000000"/>
        <rFont val="Calibri"/>
        <family val="2"/>
        <charset val="204"/>
      </rPr>
      <t xml:space="preserve"> Изоляции</t>
    </r>
  </si>
  <si>
    <r>
      <t>D</t>
    </r>
    <r>
      <rPr>
        <sz val="10"/>
        <color rgb="FF000000"/>
        <rFont val="Calibri"/>
        <family val="2"/>
        <charset val="204"/>
      </rPr>
      <t xml:space="preserve"> Напор . Трубы</t>
    </r>
  </si>
  <si>
    <r>
      <t>D</t>
    </r>
    <r>
      <rPr>
        <sz val="10"/>
        <color rgb="FF000000"/>
        <rFont val="Calibri"/>
        <family val="2"/>
        <charset val="204"/>
      </rPr>
      <t xml:space="preserve"> Оболочки</t>
    </r>
  </si>
  <si>
    <r>
      <t>D</t>
    </r>
    <r>
      <rPr>
        <sz val="10"/>
        <color rgb="FF000000"/>
        <rFont val="Calibri"/>
        <family val="2"/>
        <charset val="204"/>
      </rPr>
      <t xml:space="preserve"> Внутренний</t>
    </r>
  </si>
  <si>
    <t xml:space="preserve">туре сетевой воды и качественном регулировании – </t>
  </si>
  <si>
    <t>°С</t>
  </si>
  <si>
    <t>– для обратных трубопроводов водяных тепловых сетей -</t>
  </si>
  <si>
    <t>°С.</t>
  </si>
  <si>
    <t xml:space="preserve">Изола ТА95 </t>
  </si>
  <si>
    <t>40/90</t>
  </si>
  <si>
    <t>40/110</t>
  </si>
  <si>
    <t>50/90</t>
  </si>
  <si>
    <t>50/110</t>
  </si>
  <si>
    <t>63/110</t>
  </si>
  <si>
    <t>63/125</t>
  </si>
  <si>
    <t>75/125</t>
  </si>
  <si>
    <t>75/140</t>
  </si>
  <si>
    <t>90/140</t>
  </si>
  <si>
    <t>90/160</t>
  </si>
  <si>
    <t>110/160</t>
  </si>
  <si>
    <t>110/180</t>
  </si>
  <si>
    <t>140/180</t>
  </si>
  <si>
    <t>140/200</t>
  </si>
  <si>
    <t>160/200</t>
  </si>
  <si>
    <t>Примечание к использованию</t>
  </si>
  <si>
    <t>Средняя температура грунта в регионе</t>
  </si>
  <si>
    <t>Длинна трассы тепловой сети</t>
  </si>
  <si>
    <t>Выбрать типоразмер и внести значение :</t>
  </si>
  <si>
    <t>Тепловой расчет двухтрубной тепловой сети на примере труб ИЗОЛА-ТА95</t>
  </si>
  <si>
    <t>Вт/м</t>
  </si>
  <si>
    <t>Вт</t>
  </si>
  <si>
    <t>Норма по СНиП</t>
  </si>
  <si>
    <t>Для одной трубы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</si>
</sst>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,##0.00&quot; &quot;[$руб.-419];[Red]&quot;-&quot;#,##0.00&quot; &quot;[$руб.-419]"/>
  </numFmts>
  <fonts count="12" x14ac:knownFonts="1">
    <font>
      <sz val="11"/>
      <color rgb="FF000000"/>
      <name val="Arial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rgb="FFFFEB9C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4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5" fontId="6" fillId="0" borderId="0" applyBorder="0" applyProtection="0"/>
  </cellStyleXfs>
  <cellXfs count="61">
    <xf numFmtId="0" fontId="0" fillId="0" borderId="0" xfId="0"/>
    <xf numFmtId="164" fontId="4" fillId="0" borderId="0" xfId="4" applyFont="1" applyFill="1" applyAlignment="1"/>
    <xf numFmtId="164" fontId="7" fillId="0" borderId="0" xfId="4" applyFont="1" applyFill="1" applyAlignment="1"/>
    <xf numFmtId="164" fontId="8" fillId="0" borderId="0" xfId="4" applyFont="1" applyFill="1" applyAlignment="1"/>
    <xf numFmtId="164" fontId="2" fillId="3" borderId="1" xfId="2" applyNumberFormat="1" applyFont="1" applyFill="1" applyBorder="1" applyAlignment="1"/>
    <xf numFmtId="164" fontId="2" fillId="3" borderId="2" xfId="2" applyNumberFormat="1" applyFont="1" applyFill="1" applyBorder="1" applyAlignment="1"/>
    <xf numFmtId="164" fontId="2" fillId="3" borderId="3" xfId="2" applyNumberFormat="1" applyFont="1" applyFill="1" applyBorder="1" applyAlignment="1"/>
    <xf numFmtId="164" fontId="2" fillId="3" borderId="4" xfId="2" applyNumberFormat="1" applyFont="1" applyFill="1" applyBorder="1" applyAlignment="1"/>
    <xf numFmtId="164" fontId="2" fillId="3" borderId="0" xfId="2" applyNumberFormat="1" applyFont="1" applyFill="1" applyAlignment="1"/>
    <xf numFmtId="164" fontId="2" fillId="3" borderId="5" xfId="2" applyNumberFormat="1" applyFont="1" applyFill="1" applyBorder="1" applyAlignment="1"/>
    <xf numFmtId="164" fontId="2" fillId="3" borderId="6" xfId="2" applyNumberFormat="1" applyFont="1" applyFill="1" applyBorder="1" applyAlignment="1"/>
    <xf numFmtId="164" fontId="2" fillId="3" borderId="7" xfId="2" applyNumberFormat="1" applyFont="1" applyFill="1" applyBorder="1" applyAlignment="1"/>
    <xf numFmtId="164" fontId="2" fillId="3" borderId="8" xfId="2" applyNumberFormat="1" applyFont="1" applyFill="1" applyBorder="1" applyAlignment="1"/>
    <xf numFmtId="164" fontId="7" fillId="0" borderId="10" xfId="4" applyFont="1" applyFill="1" applyBorder="1" applyAlignment="1"/>
    <xf numFmtId="164" fontId="4" fillId="0" borderId="10" xfId="4" applyFont="1" applyFill="1" applyBorder="1" applyAlignment="1"/>
    <xf numFmtId="164" fontId="4" fillId="0" borderId="11" xfId="4" applyFont="1" applyFill="1" applyBorder="1" applyAlignment="1"/>
    <xf numFmtId="164" fontId="4" fillId="0" borderId="12" xfId="4" applyFont="1" applyFill="1" applyBorder="1" applyAlignment="1"/>
    <xf numFmtId="164" fontId="4" fillId="0" borderId="0" xfId="4" applyFont="1" applyFill="1" applyBorder="1" applyAlignment="1"/>
    <xf numFmtId="164" fontId="4" fillId="0" borderId="13" xfId="4" applyFont="1" applyFill="1" applyBorder="1" applyAlignment="1"/>
    <xf numFmtId="0" fontId="0" fillId="0" borderId="0" xfId="0" applyBorder="1"/>
    <xf numFmtId="164" fontId="4" fillId="0" borderId="14" xfId="4" applyFont="1" applyFill="1" applyBorder="1" applyAlignment="1"/>
    <xf numFmtId="164" fontId="4" fillId="0" borderId="15" xfId="4" applyFont="1" applyFill="1" applyBorder="1" applyAlignment="1"/>
    <xf numFmtId="164" fontId="4" fillId="0" borderId="16" xfId="4" applyFont="1" applyFill="1" applyBorder="1" applyAlignment="1"/>
    <xf numFmtId="164" fontId="4" fillId="0" borderId="9" xfId="4" applyFont="1" applyFill="1" applyBorder="1" applyAlignment="1"/>
    <xf numFmtId="164" fontId="9" fillId="0" borderId="0" xfId="4" applyFont="1" applyFill="1" applyBorder="1" applyAlignment="1"/>
    <xf numFmtId="164" fontId="3" fillId="4" borderId="18" xfId="1" applyNumberFormat="1" applyFont="1" applyFill="1" applyBorder="1" applyAlignment="1"/>
    <xf numFmtId="164" fontId="3" fillId="4" borderId="19" xfId="1" applyNumberFormat="1" applyFont="1" applyFill="1" applyBorder="1" applyAlignment="1"/>
    <xf numFmtId="164" fontId="3" fillId="4" borderId="20" xfId="1" applyNumberFormat="1" applyFont="1" applyFill="1" applyBorder="1" applyAlignment="1"/>
    <xf numFmtId="164" fontId="3" fillId="4" borderId="17" xfId="1" applyNumberFormat="1" applyFont="1" applyFill="1" applyBorder="1" applyAlignment="1"/>
    <xf numFmtId="164" fontId="1" fillId="2" borderId="17" xfId="3" applyNumberFormat="1" applyFont="1" applyFill="1" applyBorder="1" applyAlignment="1"/>
    <xf numFmtId="164" fontId="3" fillId="4" borderId="18" xfId="1" applyNumberFormat="1" applyBorder="1" applyAlignment="1"/>
    <xf numFmtId="164" fontId="3" fillId="4" borderId="20" xfId="1" applyNumberFormat="1" applyBorder="1" applyAlignment="1"/>
    <xf numFmtId="164" fontId="4" fillId="5" borderId="0" xfId="4" applyFont="1" applyFill="1" applyBorder="1" applyAlignment="1"/>
    <xf numFmtId="164" fontId="4" fillId="5" borderId="15" xfId="4" applyFont="1" applyFill="1" applyBorder="1" applyAlignment="1"/>
    <xf numFmtId="164" fontId="4" fillId="6" borderId="0" xfId="4" applyFont="1" applyFill="1" applyBorder="1" applyAlignment="1"/>
    <xf numFmtId="164" fontId="4" fillId="6" borderId="15" xfId="4" applyFont="1" applyFill="1" applyBorder="1" applyAlignment="1"/>
    <xf numFmtId="164" fontId="4" fillId="5" borderId="13" xfId="4" applyFont="1" applyFill="1" applyBorder="1" applyAlignment="1"/>
    <xf numFmtId="164" fontId="4" fillId="5" borderId="16" xfId="4" applyFont="1" applyFill="1" applyBorder="1" applyAlignment="1"/>
    <xf numFmtId="164" fontId="4" fillId="7" borderId="12" xfId="4" applyFont="1" applyFill="1" applyBorder="1" applyAlignment="1"/>
    <xf numFmtId="164" fontId="4" fillId="7" borderId="0" xfId="4" applyFont="1" applyFill="1" applyBorder="1" applyAlignment="1"/>
    <xf numFmtId="164" fontId="4" fillId="7" borderId="13" xfId="4" applyFont="1" applyFill="1" applyBorder="1" applyAlignment="1"/>
    <xf numFmtId="2" fontId="4" fillId="8" borderId="12" xfId="4" applyNumberFormat="1" applyFont="1" applyFill="1" applyBorder="1" applyAlignment="1"/>
    <xf numFmtId="164" fontId="4" fillId="8" borderId="12" xfId="4" applyFont="1" applyFill="1" applyBorder="1" applyAlignment="1"/>
    <xf numFmtId="164" fontId="4" fillId="8" borderId="14" xfId="4" applyFont="1" applyFill="1" applyBorder="1" applyAlignment="1"/>
    <xf numFmtId="164" fontId="1" fillId="9" borderId="10" xfId="3" applyNumberFormat="1" applyFill="1" applyBorder="1" applyAlignment="1"/>
    <xf numFmtId="164" fontId="4" fillId="10" borderId="10" xfId="4" applyFont="1" applyFill="1" applyBorder="1" applyAlignment="1"/>
    <xf numFmtId="164" fontId="4" fillId="10" borderId="11" xfId="4" applyFont="1" applyFill="1" applyBorder="1" applyAlignment="1"/>
    <xf numFmtId="164" fontId="4" fillId="10" borderId="15" xfId="4" applyFont="1" applyFill="1" applyBorder="1" applyAlignment="1"/>
    <xf numFmtId="164" fontId="4" fillId="10" borderId="16" xfId="4" applyFont="1" applyFill="1" applyBorder="1" applyAlignment="1"/>
    <xf numFmtId="164" fontId="11" fillId="9" borderId="9" xfId="3" applyNumberFormat="1" applyFont="1" applyFill="1" applyBorder="1" applyAlignment="1"/>
    <xf numFmtId="164" fontId="11" fillId="10" borderId="14" xfId="4" applyFont="1" applyFill="1" applyBorder="1" applyAlignment="1"/>
    <xf numFmtId="164" fontId="7" fillId="6" borderId="0" xfId="4" applyFont="1" applyFill="1" applyBorder="1" applyAlignment="1"/>
    <xf numFmtId="164" fontId="3" fillId="4" borderId="18" xfId="1" applyNumberFormat="1" applyBorder="1" applyAlignment="1" applyProtection="1">
      <protection hidden="1"/>
    </xf>
    <xf numFmtId="164" fontId="3" fillId="4" borderId="19" xfId="1" applyNumberFormat="1" applyBorder="1" applyAlignment="1" applyProtection="1">
      <protection hidden="1"/>
    </xf>
    <xf numFmtId="164" fontId="3" fillId="4" borderId="20" xfId="1" applyNumberFormat="1" applyBorder="1" applyAlignment="1" applyProtection="1">
      <protection hidden="1"/>
    </xf>
    <xf numFmtId="164" fontId="3" fillId="4" borderId="17" xfId="1" applyNumberFormat="1" applyBorder="1" applyAlignment="1"/>
    <xf numFmtId="164" fontId="4" fillId="10" borderId="20" xfId="4" applyFont="1" applyFill="1" applyBorder="1" applyAlignment="1"/>
    <xf numFmtId="164" fontId="4" fillId="10" borderId="17" xfId="4" applyFont="1" applyFill="1" applyBorder="1" applyAlignment="1"/>
    <xf numFmtId="164" fontId="11" fillId="10" borderId="21" xfId="4" applyFont="1" applyFill="1" applyBorder="1" applyAlignment="1"/>
    <xf numFmtId="164" fontId="4" fillId="10" borderId="22" xfId="4" applyFont="1" applyFill="1" applyBorder="1" applyAlignment="1"/>
    <xf numFmtId="164" fontId="4" fillId="10" borderId="23" xfId="4" applyFont="1" applyFill="1" applyBorder="1" applyAlignment="1"/>
  </cellXfs>
  <cellStyles count="9">
    <cellStyle name="Excel Built-in Normal" xfId="4"/>
    <cellStyle name="Heading" xfId="5"/>
    <cellStyle name="Heading1" xfId="6"/>
    <cellStyle name="Result" xfId="7"/>
    <cellStyle name="Result2" xfId="8"/>
    <cellStyle name="Нейтральный" xfId="3" builtinId="28" customBuiltin="1"/>
    <cellStyle name="Обычный" xfId="0" builtinId="0" customBuiltin="1"/>
    <cellStyle name="Плохой" xfId="2" builtinId="27" customBuiltin="1"/>
    <cellStyle name="Хороший" xfId="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22" fmlaLink="$AD$3" fmlaRange="$AD$4:$AD$18" sel="15" val="3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47621</xdr:colOff>
      <xdr:row>6</xdr:row>
      <xdr:rowOff>133346</xdr:rowOff>
    </xdr:from>
    <xdr:ext cx="2400300" cy="605159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6" y="1276346"/>
          <a:ext cx="2400300" cy="60515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2371725" cy="718380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4000500"/>
          <a:ext cx="2371725" cy="71838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381128" cy="586715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" y="5905500"/>
          <a:ext cx="1381128" cy="58671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38103</xdr:colOff>
      <xdr:row>41</xdr:row>
      <xdr:rowOff>28575</xdr:rowOff>
    </xdr:from>
    <xdr:ext cx="1195385" cy="685800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7228" y="7839075"/>
          <a:ext cx="1195385" cy="68580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53</xdr:row>
      <xdr:rowOff>0</xdr:rowOff>
    </xdr:from>
    <xdr:ext cx="1476371" cy="577882"/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9125" y="10096500"/>
          <a:ext cx="1476371" cy="57788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59</xdr:row>
      <xdr:rowOff>0</xdr:rowOff>
    </xdr:from>
    <xdr:ext cx="1466853" cy="538407"/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9125" y="11239500"/>
          <a:ext cx="1466853" cy="53840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1533521" cy="621453"/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9125" y="12382500"/>
          <a:ext cx="1533521" cy="62145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75</xdr:row>
      <xdr:rowOff>85725</xdr:rowOff>
    </xdr:from>
    <xdr:ext cx="1422989" cy="714375"/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9125" y="14373225"/>
          <a:ext cx="1422989" cy="7143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88</xdr:row>
      <xdr:rowOff>0</xdr:rowOff>
    </xdr:from>
    <xdr:ext cx="4010028" cy="788212"/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19125" y="16764000"/>
          <a:ext cx="4010028" cy="788212"/>
        </a:xfrm>
        <a:prstGeom prst="rect">
          <a:avLst/>
        </a:prstGeom>
        <a:noFill/>
        <a:ln cap="flat"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14</xdr:row>
          <xdr:rowOff>66675</xdr:rowOff>
        </xdr:from>
        <xdr:to>
          <xdr:col>23</xdr:col>
          <xdr:colOff>0</xdr:colOff>
          <xdr:row>15</xdr:row>
          <xdr:rowOff>142875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172091</xdr:colOff>
      <xdr:row>29</xdr:row>
      <xdr:rowOff>72838</xdr:rowOff>
    </xdr:from>
    <xdr:to>
      <xdr:col>21</xdr:col>
      <xdr:colOff>439431</xdr:colOff>
      <xdr:row>86</xdr:row>
      <xdr:rowOff>47073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5448" y="6073588"/>
          <a:ext cx="7778483" cy="1083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84"/>
  <sheetViews>
    <sheetView tabSelected="1" zoomScale="85" zoomScaleNormal="85" workbookViewId="0">
      <selection activeCell="AB26" sqref="AB26"/>
    </sheetView>
  </sheetViews>
  <sheetFormatPr defaultRowHeight="15" x14ac:dyDescent="0.25"/>
  <cols>
    <col min="1" max="1024" width="8.125" style="1" customWidth="1"/>
    <col min="1025" max="1025" width="9" customWidth="1"/>
  </cols>
  <sheetData>
    <row r="1" spans="2:35" ht="15.75" thickBot="1" x14ac:dyDescent="0.3"/>
    <row r="2" spans="2:35" ht="15.75" thickBot="1" x14ac:dyDescent="0.3">
      <c r="B2" s="2" t="s">
        <v>0</v>
      </c>
      <c r="J2" s="23"/>
      <c r="K2" s="14"/>
      <c r="L2" s="13" t="s">
        <v>181</v>
      </c>
      <c r="M2" s="13"/>
      <c r="N2" s="13"/>
      <c r="O2" s="13"/>
      <c r="P2" s="13"/>
      <c r="Q2" s="13"/>
      <c r="R2" s="13"/>
      <c r="S2" s="13"/>
      <c r="T2" s="14"/>
      <c r="U2" s="14"/>
      <c r="V2" s="14"/>
      <c r="W2" s="14"/>
      <c r="X2" s="14"/>
      <c r="Y2" s="14"/>
      <c r="Z2" s="15"/>
      <c r="AD2" s="23" t="s">
        <v>161</v>
      </c>
      <c r="AE2" s="14"/>
      <c r="AF2" s="14" t="s">
        <v>1</v>
      </c>
      <c r="AG2" s="14" t="s">
        <v>4</v>
      </c>
      <c r="AH2" s="14" t="s">
        <v>8</v>
      </c>
      <c r="AI2" s="15" t="s">
        <v>12</v>
      </c>
    </row>
    <row r="3" spans="2:35" ht="18.75" x14ac:dyDescent="0.3">
      <c r="J3" s="16"/>
      <c r="K3" s="24" t="s">
        <v>156</v>
      </c>
      <c r="L3" s="17"/>
      <c r="M3" s="17" t="s">
        <v>1</v>
      </c>
      <c r="N3" s="52">
        <f>INDEX(AF4:AF18,AF3)</f>
        <v>0.129</v>
      </c>
      <c r="O3" s="17" t="s">
        <v>2</v>
      </c>
      <c r="P3" s="17"/>
      <c r="Q3" s="25">
        <v>0.35</v>
      </c>
      <c r="R3" s="17"/>
      <c r="S3" s="17"/>
      <c r="T3" s="17"/>
      <c r="U3" s="17"/>
      <c r="V3" s="17"/>
      <c r="W3" s="17"/>
      <c r="X3" s="17"/>
      <c r="Y3" s="17"/>
      <c r="Z3" s="18"/>
      <c r="AD3" s="38">
        <v>15</v>
      </c>
      <c r="AE3" s="39">
        <f>AD3</f>
        <v>15</v>
      </c>
      <c r="AF3" s="39">
        <f>AD3</f>
        <v>15</v>
      </c>
      <c r="AG3" s="39">
        <f>AD3</f>
        <v>15</v>
      </c>
      <c r="AH3" s="39">
        <f>AD3</f>
        <v>15</v>
      </c>
      <c r="AI3" s="40">
        <f>AD3</f>
        <v>15</v>
      </c>
    </row>
    <row r="4" spans="2:35" ht="18.75" x14ac:dyDescent="0.3">
      <c r="B4" s="1" t="s">
        <v>3</v>
      </c>
      <c r="J4" s="16"/>
      <c r="K4" s="24" t="s">
        <v>154</v>
      </c>
      <c r="L4" s="17"/>
      <c r="M4" s="17" t="s">
        <v>4</v>
      </c>
      <c r="N4" s="53">
        <f>INDEX(AG4:AG18,AG3)</f>
        <v>0.14399999999999999</v>
      </c>
      <c r="O4" s="17" t="s">
        <v>5</v>
      </c>
      <c r="P4" s="17"/>
      <c r="Q4" s="26">
        <v>3.2000000000000001E-2</v>
      </c>
      <c r="R4" s="17"/>
      <c r="S4" s="17" t="s">
        <v>6</v>
      </c>
      <c r="T4" s="17"/>
      <c r="U4" s="17"/>
      <c r="V4" s="17"/>
      <c r="W4" s="17"/>
      <c r="X4" s="17"/>
      <c r="Y4" s="17"/>
      <c r="Z4" s="18"/>
      <c r="AD4" s="41" t="s">
        <v>162</v>
      </c>
      <c r="AE4" s="17">
        <v>31</v>
      </c>
      <c r="AF4" s="34">
        <v>3.2000000000000001E-2</v>
      </c>
      <c r="AG4" s="32">
        <v>0.04</v>
      </c>
      <c r="AH4" s="34">
        <v>0.09</v>
      </c>
      <c r="AI4" s="36">
        <v>9.4E-2</v>
      </c>
    </row>
    <row r="5" spans="2:35" ht="18.75" x14ac:dyDescent="0.3">
      <c r="B5" s="1" t="s">
        <v>7</v>
      </c>
      <c r="J5" s="16"/>
      <c r="K5" s="24" t="s">
        <v>153</v>
      </c>
      <c r="L5" s="17"/>
      <c r="M5" s="17" t="s">
        <v>8</v>
      </c>
      <c r="N5" s="53">
        <f>INDEX(AH4:AH18,AH3)</f>
        <v>0.2</v>
      </c>
      <c r="O5" s="17" t="s">
        <v>9</v>
      </c>
      <c r="P5" s="17"/>
      <c r="Q5" s="26">
        <v>0.43</v>
      </c>
      <c r="R5" s="17"/>
      <c r="S5" s="17" t="s">
        <v>10</v>
      </c>
      <c r="T5" s="17"/>
      <c r="U5" s="17"/>
      <c r="V5" s="17"/>
      <c r="W5" s="17"/>
      <c r="X5" s="17"/>
      <c r="Y5" s="17"/>
      <c r="Z5" s="18"/>
      <c r="AD5" s="42" t="s">
        <v>163</v>
      </c>
      <c r="AE5" s="17">
        <v>31</v>
      </c>
      <c r="AF5" s="34">
        <v>3.2000000000000001E-2</v>
      </c>
      <c r="AG5" s="32">
        <v>0.04</v>
      </c>
      <c r="AH5" s="34">
        <v>0.108</v>
      </c>
      <c r="AI5" s="36">
        <v>0.112</v>
      </c>
    </row>
    <row r="6" spans="2:35" ht="19.5" thickBot="1" x14ac:dyDescent="0.35">
      <c r="B6" s="1" t="s">
        <v>11</v>
      </c>
      <c r="J6" s="16"/>
      <c r="K6" s="24" t="s">
        <v>155</v>
      </c>
      <c r="L6" s="17"/>
      <c r="M6" s="17" t="s">
        <v>12</v>
      </c>
      <c r="N6" s="54">
        <f>INDEX(AI4:AI18,AI3)</f>
        <v>0.20200000000000001</v>
      </c>
      <c r="O6" s="17" t="s">
        <v>13</v>
      </c>
      <c r="P6" s="17"/>
      <c r="Q6" s="26">
        <v>0.8</v>
      </c>
      <c r="R6" s="17"/>
      <c r="S6" s="17" t="s">
        <v>14</v>
      </c>
      <c r="T6" s="17"/>
      <c r="U6" s="17"/>
      <c r="V6" s="17"/>
      <c r="W6" s="17"/>
      <c r="X6" s="17"/>
      <c r="Y6" s="17"/>
      <c r="Z6" s="18"/>
      <c r="AD6" s="42" t="s">
        <v>164</v>
      </c>
      <c r="AE6" s="17">
        <v>35</v>
      </c>
      <c r="AF6" s="34">
        <v>4.0500000000000001E-2</v>
      </c>
      <c r="AG6" s="32">
        <v>4.7699999999999999E-2</v>
      </c>
      <c r="AH6" s="34">
        <v>0.09</v>
      </c>
      <c r="AI6" s="36">
        <v>9.4E-2</v>
      </c>
    </row>
    <row r="7" spans="2:35" ht="15.75" thickBot="1" x14ac:dyDescent="0.3">
      <c r="J7" s="16"/>
      <c r="K7" s="17"/>
      <c r="L7" s="17"/>
      <c r="M7" s="17"/>
      <c r="N7" s="17"/>
      <c r="O7" s="17" t="s">
        <v>15</v>
      </c>
      <c r="P7" s="17"/>
      <c r="Q7" s="29">
        <f>W17</f>
        <v>0.9</v>
      </c>
      <c r="R7" s="17"/>
      <c r="S7" s="17" t="s">
        <v>157</v>
      </c>
      <c r="T7" s="17"/>
      <c r="U7" s="17"/>
      <c r="V7" s="17"/>
      <c r="W7" s="17"/>
      <c r="X7" s="17"/>
      <c r="Y7" s="30">
        <v>65</v>
      </c>
      <c r="Z7" s="18" t="s">
        <v>158</v>
      </c>
      <c r="AD7" s="42" t="s">
        <v>165</v>
      </c>
      <c r="AE7" s="17">
        <v>35</v>
      </c>
      <c r="AF7" s="34">
        <v>4.0500000000000001E-2</v>
      </c>
      <c r="AG7" s="32">
        <v>4.7699999999999999E-2</v>
      </c>
      <c r="AH7" s="34">
        <v>0.108</v>
      </c>
      <c r="AI7" s="36">
        <v>0.112</v>
      </c>
    </row>
    <row r="8" spans="2:35" ht="15.75" thickBot="1" x14ac:dyDescent="0.3">
      <c r="J8" s="16"/>
      <c r="K8" s="17"/>
      <c r="L8" s="17"/>
      <c r="M8" s="17"/>
      <c r="N8" s="17"/>
      <c r="O8" s="17"/>
      <c r="P8" s="17"/>
      <c r="Q8" s="17"/>
      <c r="R8" s="17"/>
      <c r="S8" s="17" t="s">
        <v>159</v>
      </c>
      <c r="T8" s="17"/>
      <c r="U8" s="17"/>
      <c r="V8" s="17"/>
      <c r="W8" s="17"/>
      <c r="X8" s="17"/>
      <c r="Y8" s="31">
        <v>50</v>
      </c>
      <c r="Z8" s="18" t="s">
        <v>160</v>
      </c>
      <c r="AD8" s="42" t="s">
        <v>166</v>
      </c>
      <c r="AE8" s="17">
        <v>41</v>
      </c>
      <c r="AF8" s="34">
        <v>5.0500000000000003E-2</v>
      </c>
      <c r="AG8" s="32">
        <v>5.8500000000000003E-2</v>
      </c>
      <c r="AH8" s="34">
        <v>0.108</v>
      </c>
      <c r="AI8" s="36">
        <v>0.112</v>
      </c>
    </row>
    <row r="9" spans="2:35" x14ac:dyDescent="0.25"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8"/>
      <c r="AD9" s="42" t="s">
        <v>167</v>
      </c>
      <c r="AE9" s="17">
        <v>41</v>
      </c>
      <c r="AF9" s="34">
        <v>5.0500000000000003E-2</v>
      </c>
      <c r="AG9" s="32">
        <v>5.8500000000000003E-2</v>
      </c>
      <c r="AH9" s="34">
        <v>0.122</v>
      </c>
      <c r="AI9" s="36">
        <v>0.126</v>
      </c>
    </row>
    <row r="10" spans="2:35" ht="15.75" thickBot="1" x14ac:dyDescent="0.3"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  <c r="AD10" s="42" t="s">
        <v>168</v>
      </c>
      <c r="AE10" s="17">
        <v>45</v>
      </c>
      <c r="AF10" s="34">
        <v>6.0299999999999999E-2</v>
      </c>
      <c r="AG10" s="32">
        <v>6.9500000000000006E-2</v>
      </c>
      <c r="AH10" s="34">
        <v>0.122</v>
      </c>
      <c r="AI10" s="36">
        <v>0.126</v>
      </c>
    </row>
    <row r="11" spans="2:35" ht="15.75" thickBot="1" x14ac:dyDescent="0.3">
      <c r="J11" s="16"/>
      <c r="K11" s="17"/>
      <c r="L11" s="17" t="s">
        <v>18</v>
      </c>
      <c r="M11" s="17"/>
      <c r="N11" s="17"/>
      <c r="O11" s="25">
        <f>(1/(2*3.14*Q3))*(LN(N4/N3))</f>
        <v>5.0045903191232255E-2</v>
      </c>
      <c r="P11" s="17" t="s">
        <v>19</v>
      </c>
      <c r="Q11" s="17"/>
      <c r="R11" s="17"/>
      <c r="S11" s="17"/>
      <c r="T11" s="17"/>
      <c r="U11" s="17"/>
      <c r="V11" s="17"/>
      <c r="W11" s="17"/>
      <c r="X11" s="17"/>
      <c r="Y11" s="17"/>
      <c r="Z11" s="18"/>
      <c r="AD11" s="42" t="s">
        <v>169</v>
      </c>
      <c r="AE11" s="17">
        <v>45</v>
      </c>
      <c r="AF11" s="34">
        <v>6.0299999999999999E-2</v>
      </c>
      <c r="AG11" s="32">
        <v>6.9500000000000006E-2</v>
      </c>
      <c r="AH11" s="34">
        <v>0.13800000000000001</v>
      </c>
      <c r="AI11" s="36">
        <v>0.14199999999999999</v>
      </c>
    </row>
    <row r="12" spans="2:35" x14ac:dyDescent="0.25">
      <c r="B12" s="1" t="s">
        <v>20</v>
      </c>
      <c r="J12" s="16"/>
      <c r="K12" s="17"/>
      <c r="L12" s="17" t="s">
        <v>21</v>
      </c>
      <c r="M12" s="17"/>
      <c r="N12" s="17"/>
      <c r="O12" s="26">
        <f>(1/(2*3.14*Q4))*(LN(N5/N4))</f>
        <v>1.6346739001395112</v>
      </c>
      <c r="P12" s="17" t="s">
        <v>19</v>
      </c>
      <c r="Q12" s="17"/>
      <c r="R12" s="23"/>
      <c r="S12" s="14"/>
      <c r="T12" s="14"/>
      <c r="U12" s="14"/>
      <c r="V12" s="14"/>
      <c r="W12" s="14"/>
      <c r="X12" s="15"/>
      <c r="Y12" s="17"/>
      <c r="Z12" s="18"/>
      <c r="AD12" s="42" t="s">
        <v>170</v>
      </c>
      <c r="AE12" s="17">
        <v>49</v>
      </c>
      <c r="AF12" s="34">
        <v>7.1999999999999995E-2</v>
      </c>
      <c r="AG12" s="32">
        <v>8.4000000000000005E-2</v>
      </c>
      <c r="AH12" s="34">
        <v>0.13800000000000001</v>
      </c>
      <c r="AI12" s="36">
        <v>0.14199999999999999</v>
      </c>
    </row>
    <row r="13" spans="2:35" x14ac:dyDescent="0.25">
      <c r="B13" s="1" t="s">
        <v>23</v>
      </c>
      <c r="J13" s="16"/>
      <c r="K13" s="17"/>
      <c r="L13" s="17" t="s">
        <v>24</v>
      </c>
      <c r="M13" s="17"/>
      <c r="N13" s="17"/>
      <c r="O13" s="26">
        <f>(1/(2*3.14*Q5))*(LN(N6/N5))</f>
        <v>3.6847618327537001E-3</v>
      </c>
      <c r="P13" s="17" t="s">
        <v>19</v>
      </c>
      <c r="Q13" s="17"/>
      <c r="R13" s="16"/>
      <c r="S13" s="51" t="s">
        <v>177</v>
      </c>
      <c r="T13" s="34"/>
      <c r="U13" s="34"/>
      <c r="V13" s="34"/>
      <c r="W13" s="17"/>
      <c r="X13" s="18"/>
      <c r="Y13" s="17"/>
      <c r="Z13" s="18"/>
      <c r="AD13" s="42" t="s">
        <v>171</v>
      </c>
      <c r="AE13" s="17">
        <v>49</v>
      </c>
      <c r="AF13" s="34">
        <v>7.1999999999999995E-2</v>
      </c>
      <c r="AG13" s="32">
        <v>8.4000000000000005E-2</v>
      </c>
      <c r="AH13" s="34">
        <v>0.158</v>
      </c>
      <c r="AI13" s="36">
        <v>0.16200000000000001</v>
      </c>
    </row>
    <row r="14" spans="2:35" ht="15.75" thickBot="1" x14ac:dyDescent="0.3">
      <c r="B14" s="1" t="s">
        <v>25</v>
      </c>
      <c r="J14" s="16"/>
      <c r="K14" s="17"/>
      <c r="L14" s="17" t="s">
        <v>26</v>
      </c>
      <c r="M14" s="17"/>
      <c r="N14" s="17"/>
      <c r="O14" s="27">
        <f>(1/(2*3.14*Q6))*LN((2*Q7/N6)+(POWER(((POWER(2*Q7/N6,2))-1),0.5)))</f>
        <v>0.57270262662853466</v>
      </c>
      <c r="P14" s="17" t="s">
        <v>19</v>
      </c>
      <c r="Q14" s="17"/>
      <c r="R14" s="16"/>
      <c r="S14" s="17" t="s">
        <v>180</v>
      </c>
      <c r="T14" s="17"/>
      <c r="U14" s="17"/>
      <c r="V14" s="17"/>
      <c r="W14" s="17"/>
      <c r="X14" s="18"/>
      <c r="Y14" s="17"/>
      <c r="Z14" s="18"/>
      <c r="AD14" s="42" t="s">
        <v>172</v>
      </c>
      <c r="AE14" s="17">
        <v>49</v>
      </c>
      <c r="AF14" s="34">
        <v>8.7999999999999995E-2</v>
      </c>
      <c r="AG14" s="32">
        <v>0.10100000000000001</v>
      </c>
      <c r="AH14" s="34">
        <v>0.158</v>
      </c>
      <c r="AI14" s="36">
        <v>0.16200000000000001</v>
      </c>
    </row>
    <row r="15" spans="2:35" x14ac:dyDescent="0.25">
      <c r="B15" s="1" t="s">
        <v>27</v>
      </c>
      <c r="J15" s="16"/>
      <c r="K15" s="17"/>
      <c r="L15" s="17"/>
      <c r="M15" s="17"/>
      <c r="N15" s="17"/>
      <c r="O15" s="17"/>
      <c r="P15" s="17"/>
      <c r="Q15" s="17"/>
      <c r="R15" s="16"/>
      <c r="S15" s="17"/>
      <c r="T15" s="17"/>
      <c r="U15" s="17"/>
      <c r="V15" s="17"/>
      <c r="W15" s="17"/>
      <c r="X15" s="18"/>
      <c r="Y15" s="17"/>
      <c r="Z15" s="18"/>
      <c r="AD15" s="42" t="s">
        <v>173</v>
      </c>
      <c r="AE15" s="17">
        <v>49</v>
      </c>
      <c r="AF15" s="34">
        <v>8.7999999999999995E-2</v>
      </c>
      <c r="AG15" s="32">
        <v>0.10100000000000001</v>
      </c>
      <c r="AH15" s="34">
        <v>0.18</v>
      </c>
      <c r="AI15" s="36">
        <v>0.184</v>
      </c>
    </row>
    <row r="16" spans="2:35" ht="15.75" thickBot="1" x14ac:dyDescent="0.3">
      <c r="B16" s="1" t="s">
        <v>28</v>
      </c>
      <c r="J16" s="16"/>
      <c r="K16" s="17"/>
      <c r="L16" s="17"/>
      <c r="M16" s="17"/>
      <c r="N16" s="17"/>
      <c r="O16" s="17"/>
      <c r="P16" s="17"/>
      <c r="Q16" s="17"/>
      <c r="R16" s="16"/>
      <c r="S16" s="17"/>
      <c r="T16" s="17"/>
      <c r="U16" s="17"/>
      <c r="V16" s="17"/>
      <c r="W16" s="17"/>
      <c r="X16" s="18"/>
      <c r="Y16" s="17"/>
      <c r="Z16" s="18"/>
      <c r="AD16" s="42" t="s">
        <v>174</v>
      </c>
      <c r="AE16" s="17">
        <v>56</v>
      </c>
      <c r="AF16" s="34">
        <v>0.1128</v>
      </c>
      <c r="AG16" s="32">
        <v>0.127</v>
      </c>
      <c r="AH16" s="34">
        <v>0.18</v>
      </c>
      <c r="AI16" s="36">
        <v>0.184</v>
      </c>
    </row>
    <row r="17" spans="2:35" ht="15.75" thickBot="1" x14ac:dyDescent="0.3">
      <c r="B17" s="1" t="s">
        <v>29</v>
      </c>
      <c r="J17" s="16"/>
      <c r="K17" s="17"/>
      <c r="L17" s="17" t="s">
        <v>30</v>
      </c>
      <c r="M17" s="17" t="s">
        <v>31</v>
      </c>
      <c r="N17" s="28">
        <f>SUM(O11:O14)</f>
        <v>2.261107191792032</v>
      </c>
      <c r="O17" s="17" t="s">
        <v>19</v>
      </c>
      <c r="P17" s="17"/>
      <c r="Q17" s="17"/>
      <c r="R17" s="16"/>
      <c r="S17" s="49" t="s">
        <v>15</v>
      </c>
      <c r="T17" s="44"/>
      <c r="U17" s="45"/>
      <c r="V17" s="46"/>
      <c r="W17" s="57">
        <v>0.9</v>
      </c>
      <c r="X17" s="18" t="s">
        <v>38</v>
      </c>
      <c r="Y17" s="17"/>
      <c r="Z17" s="18"/>
      <c r="AD17" s="42" t="s">
        <v>175</v>
      </c>
      <c r="AE17" s="17">
        <v>56</v>
      </c>
      <c r="AF17" s="34">
        <v>0.1128</v>
      </c>
      <c r="AG17" s="32">
        <v>0.127</v>
      </c>
      <c r="AH17" s="34">
        <v>0.2</v>
      </c>
      <c r="AI17" s="36">
        <v>0.20200000000000001</v>
      </c>
    </row>
    <row r="18" spans="2:35" ht="15.75" thickBot="1" x14ac:dyDescent="0.3">
      <c r="B18" s="1" t="s">
        <v>32</v>
      </c>
      <c r="J18" s="16"/>
      <c r="K18" s="17"/>
      <c r="L18" s="17"/>
      <c r="M18" s="17"/>
      <c r="N18" s="17"/>
      <c r="O18" s="17"/>
      <c r="P18" s="17"/>
      <c r="Q18" s="17"/>
      <c r="R18" s="16"/>
      <c r="S18" s="58" t="s">
        <v>178</v>
      </c>
      <c r="T18" s="59"/>
      <c r="U18" s="59"/>
      <c r="V18" s="60"/>
      <c r="W18" s="57">
        <v>4.0999999999999996</v>
      </c>
      <c r="X18" s="18" t="s">
        <v>22</v>
      </c>
      <c r="Y18" s="17"/>
      <c r="Z18" s="18"/>
      <c r="AD18" s="43" t="s">
        <v>176</v>
      </c>
      <c r="AE18" s="21">
        <v>63</v>
      </c>
      <c r="AF18" s="35">
        <v>0.129</v>
      </c>
      <c r="AG18" s="33">
        <v>0.14399999999999999</v>
      </c>
      <c r="AH18" s="35">
        <v>0.2</v>
      </c>
      <c r="AI18" s="37">
        <v>0.20200000000000001</v>
      </c>
    </row>
    <row r="19" spans="2:35" ht="15.75" thickBot="1" x14ac:dyDescent="0.3">
      <c r="B19" s="1" t="s">
        <v>33</v>
      </c>
      <c r="J19" s="16"/>
      <c r="K19" s="17"/>
      <c r="L19" s="17" t="s">
        <v>34</v>
      </c>
      <c r="M19" s="17" t="s">
        <v>31</v>
      </c>
      <c r="N19" s="28">
        <f>1/N17</f>
        <v>0.44226120885823805</v>
      </c>
      <c r="O19" s="17" t="s">
        <v>35</v>
      </c>
      <c r="P19" s="17"/>
      <c r="Q19" s="17"/>
      <c r="R19" s="16"/>
      <c r="S19" s="50" t="s">
        <v>179</v>
      </c>
      <c r="T19" s="47"/>
      <c r="U19" s="47"/>
      <c r="V19" s="48"/>
      <c r="W19" s="56">
        <v>1</v>
      </c>
      <c r="X19" s="18" t="s">
        <v>38</v>
      </c>
      <c r="Y19" s="17"/>
      <c r="Z19" s="18"/>
    </row>
    <row r="20" spans="2:35" ht="15.75" thickBot="1" x14ac:dyDescent="0.3">
      <c r="B20" s="1" t="s">
        <v>36</v>
      </c>
      <c r="J20" s="16"/>
      <c r="K20" s="17"/>
      <c r="L20" s="17"/>
      <c r="M20" s="17"/>
      <c r="N20" s="17"/>
      <c r="O20" s="17"/>
      <c r="P20" s="17"/>
      <c r="Q20" s="17"/>
      <c r="R20" s="20"/>
      <c r="S20" s="21"/>
      <c r="T20" s="21"/>
      <c r="U20" s="21"/>
      <c r="V20" s="21"/>
      <c r="W20" s="21"/>
      <c r="X20" s="22"/>
      <c r="Y20" s="17"/>
      <c r="Z20" s="18"/>
    </row>
    <row r="21" spans="2:35" x14ac:dyDescent="0.25">
      <c r="J21" s="16"/>
      <c r="K21" s="17"/>
      <c r="L21" s="17" t="s">
        <v>185</v>
      </c>
      <c r="M21" s="17"/>
      <c r="N21" s="1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8"/>
    </row>
    <row r="22" spans="2:35" ht="15.75" thickBot="1" x14ac:dyDescent="0.3">
      <c r="J22" s="16"/>
      <c r="K22" s="17"/>
      <c r="L22" s="17"/>
      <c r="M22" s="17"/>
      <c r="N22" s="19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8"/>
    </row>
    <row r="23" spans="2:35" ht="15.75" thickBot="1" x14ac:dyDescent="0.3">
      <c r="J23" s="16"/>
      <c r="K23" s="17"/>
      <c r="L23" s="17" t="s">
        <v>40</v>
      </c>
      <c r="M23" s="28">
        <f>(Y7-W18)/N17</f>
        <v>26.933707619466698</v>
      </c>
      <c r="N23" s="17" t="s">
        <v>182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8"/>
    </row>
    <row r="24" spans="2:35" ht="15.75" thickBot="1" x14ac:dyDescent="0.3">
      <c r="J24" s="16"/>
      <c r="K24" s="17"/>
      <c r="L24" s="17"/>
      <c r="M24" s="17"/>
      <c r="N24" s="19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8"/>
    </row>
    <row r="25" spans="2:35" ht="15.75" thickBot="1" x14ac:dyDescent="0.3">
      <c r="J25" s="16"/>
      <c r="K25" s="17"/>
      <c r="L25" s="17" t="s">
        <v>42</v>
      </c>
      <c r="M25" s="17"/>
      <c r="N25" s="17"/>
      <c r="O25" s="17"/>
      <c r="P25" s="17"/>
      <c r="Q25" s="17"/>
      <c r="R25" s="17" t="s">
        <v>37</v>
      </c>
      <c r="S25" s="17"/>
      <c r="T25" s="17"/>
      <c r="U25" s="17"/>
      <c r="V25" s="17"/>
      <c r="W25" s="29">
        <f>W19</f>
        <v>1</v>
      </c>
      <c r="X25" s="17" t="s">
        <v>38</v>
      </c>
      <c r="Y25" s="17"/>
      <c r="Z25" s="18"/>
    </row>
    <row r="26" spans="2:35" ht="15.75" thickBot="1" x14ac:dyDescent="0.3"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 t="s">
        <v>39</v>
      </c>
      <c r="U26" s="17"/>
      <c r="V26" s="17" t="s">
        <v>40</v>
      </c>
      <c r="W26" s="28">
        <f>M23*W25</f>
        <v>26.933707619466698</v>
      </c>
      <c r="X26" s="17" t="s">
        <v>183</v>
      </c>
      <c r="Y26" s="17"/>
      <c r="Z26" s="18"/>
    </row>
    <row r="27" spans="2:35" ht="15.75" thickBot="1" x14ac:dyDescent="0.3">
      <c r="B27" s="1" t="s">
        <v>43</v>
      </c>
      <c r="J27" s="16"/>
      <c r="K27" s="17"/>
      <c r="L27" s="17" t="s">
        <v>40</v>
      </c>
      <c r="M27" s="28">
        <f>1.77*M23</f>
        <v>47.672662486456055</v>
      </c>
      <c r="N27" s="17" t="s">
        <v>182</v>
      </c>
      <c r="O27" s="17"/>
      <c r="P27" s="17"/>
      <c r="Q27" s="17"/>
      <c r="R27" s="17"/>
      <c r="S27" s="17"/>
      <c r="T27" s="17" t="s">
        <v>41</v>
      </c>
      <c r="U27" s="17"/>
      <c r="V27" s="17" t="s">
        <v>40</v>
      </c>
      <c r="W27" s="28">
        <f>M27*W25</f>
        <v>47.672662486456055</v>
      </c>
      <c r="X27" s="17" t="s">
        <v>183</v>
      </c>
      <c r="Y27" s="17"/>
      <c r="Z27" s="18"/>
    </row>
    <row r="28" spans="2:35" ht="15.75" thickBot="1" x14ac:dyDescent="0.3">
      <c r="B28" s="1" t="s">
        <v>44</v>
      </c>
      <c r="J28" s="20"/>
      <c r="K28" s="21" t="s">
        <v>184</v>
      </c>
      <c r="L28" s="21"/>
      <c r="M28" s="55">
        <f>INDEX(AE4:AE18,AE3)</f>
        <v>63</v>
      </c>
      <c r="N28" s="17" t="s">
        <v>182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2"/>
    </row>
    <row r="29" spans="2:35" x14ac:dyDescent="0.25">
      <c r="B29" s="1" t="s">
        <v>45</v>
      </c>
    </row>
    <row r="30" spans="2:35" x14ac:dyDescent="0.25">
      <c r="B30" s="1" t="s">
        <v>46</v>
      </c>
    </row>
    <row r="36" spans="2:2" x14ac:dyDescent="0.25">
      <c r="B36" s="1" t="s">
        <v>47</v>
      </c>
    </row>
    <row r="37" spans="2:2" x14ac:dyDescent="0.25">
      <c r="B37" s="1" t="s">
        <v>48</v>
      </c>
    </row>
    <row r="38" spans="2:2" x14ac:dyDescent="0.25">
      <c r="B38" s="1" t="s">
        <v>49</v>
      </c>
    </row>
    <row r="39" spans="2:2" x14ac:dyDescent="0.25">
      <c r="B39" s="1" t="s">
        <v>50</v>
      </c>
    </row>
    <row r="40" spans="2:2" x14ac:dyDescent="0.25">
      <c r="B40" s="1" t="s">
        <v>19</v>
      </c>
    </row>
    <row r="46" spans="2:2" x14ac:dyDescent="0.25">
      <c r="B46" s="1" t="s">
        <v>51</v>
      </c>
    </row>
    <row r="47" spans="2:2" x14ac:dyDescent="0.25">
      <c r="B47" s="1" t="s">
        <v>52</v>
      </c>
    </row>
    <row r="48" spans="2:2" x14ac:dyDescent="0.25">
      <c r="B48" s="1" t="s">
        <v>53</v>
      </c>
    </row>
    <row r="49" spans="2:2" x14ac:dyDescent="0.25">
      <c r="B49" s="1" t="s">
        <v>54</v>
      </c>
    </row>
    <row r="50" spans="2:2" x14ac:dyDescent="0.25">
      <c r="B50" s="1" t="s">
        <v>55</v>
      </c>
    </row>
    <row r="51" spans="2:2" x14ac:dyDescent="0.25">
      <c r="B51" s="1" t="s">
        <v>56</v>
      </c>
    </row>
    <row r="52" spans="2:2" x14ac:dyDescent="0.25">
      <c r="B52" s="1" t="s">
        <v>57</v>
      </c>
    </row>
    <row r="58" spans="2:2" x14ac:dyDescent="0.25">
      <c r="B58" s="1" t="s">
        <v>58</v>
      </c>
    </row>
    <row r="63" spans="2:2" x14ac:dyDescent="0.25">
      <c r="B63" s="1" t="s">
        <v>59</v>
      </c>
    </row>
    <row r="64" spans="2:2" x14ac:dyDescent="0.25">
      <c r="B64" s="1" t="s">
        <v>60</v>
      </c>
    </row>
    <row r="70" spans="2:2" x14ac:dyDescent="0.25">
      <c r="B70" s="1" t="s">
        <v>61</v>
      </c>
    </row>
    <row r="71" spans="2:2" x14ac:dyDescent="0.25">
      <c r="B71" s="1" t="s">
        <v>62</v>
      </c>
    </row>
    <row r="72" spans="2:2" x14ac:dyDescent="0.25">
      <c r="B72" s="1" t="s">
        <v>63</v>
      </c>
    </row>
    <row r="73" spans="2:2" x14ac:dyDescent="0.25">
      <c r="B73" s="1" t="s">
        <v>64</v>
      </c>
    </row>
    <row r="74" spans="2:2" x14ac:dyDescent="0.25">
      <c r="B74" s="1" t="s">
        <v>65</v>
      </c>
    </row>
    <row r="75" spans="2:2" x14ac:dyDescent="0.25">
      <c r="B75" s="1" t="s">
        <v>66</v>
      </c>
    </row>
    <row r="81" spans="2:2" x14ac:dyDescent="0.25">
      <c r="B81" s="1" t="s">
        <v>67</v>
      </c>
    </row>
    <row r="82" spans="2:2" x14ac:dyDescent="0.25">
      <c r="B82" s="1" t="s">
        <v>68</v>
      </c>
    </row>
    <row r="83" spans="2:2" x14ac:dyDescent="0.25">
      <c r="B83" s="1" t="s">
        <v>69</v>
      </c>
    </row>
    <row r="84" spans="2:2" x14ac:dyDescent="0.25">
      <c r="B84" s="1" t="s">
        <v>70</v>
      </c>
    </row>
    <row r="85" spans="2:2" x14ac:dyDescent="0.25">
      <c r="B85" s="1" t="s">
        <v>71</v>
      </c>
    </row>
    <row r="86" spans="2:2" x14ac:dyDescent="0.25">
      <c r="B86" s="1" t="s">
        <v>72</v>
      </c>
    </row>
    <row r="87" spans="2:2" x14ac:dyDescent="0.25">
      <c r="B87" s="1" t="s">
        <v>73</v>
      </c>
    </row>
    <row r="94" spans="2:2" ht="23.25" x14ac:dyDescent="0.35">
      <c r="B94" s="3" t="s">
        <v>74</v>
      </c>
    </row>
    <row r="95" spans="2:2" x14ac:dyDescent="0.25">
      <c r="B95" s="1" t="s">
        <v>75</v>
      </c>
    </row>
    <row r="96" spans="2:2" x14ac:dyDescent="0.25">
      <c r="B96" s="1" t="s">
        <v>76</v>
      </c>
    </row>
    <row r="97" spans="2:2" x14ac:dyDescent="0.25">
      <c r="B97" s="1" t="s">
        <v>77</v>
      </c>
    </row>
    <row r="98" spans="2:2" x14ac:dyDescent="0.25">
      <c r="B98" s="1" t="s">
        <v>78</v>
      </c>
    </row>
    <row r="99" spans="2:2" x14ac:dyDescent="0.25">
      <c r="B99" s="1" t="s">
        <v>79</v>
      </c>
    </row>
    <row r="100" spans="2:2" x14ac:dyDescent="0.25">
      <c r="B100" s="1" t="s">
        <v>80</v>
      </c>
    </row>
    <row r="101" spans="2:2" x14ac:dyDescent="0.25">
      <c r="B101" s="1" t="s">
        <v>81</v>
      </c>
    </row>
    <row r="102" spans="2:2" x14ac:dyDescent="0.25">
      <c r="B102" s="1" t="s">
        <v>82</v>
      </c>
    </row>
    <row r="103" spans="2:2" x14ac:dyDescent="0.25">
      <c r="B103" s="1" t="s">
        <v>83</v>
      </c>
    </row>
    <row r="104" spans="2:2" x14ac:dyDescent="0.25">
      <c r="B104" s="1" t="s">
        <v>84</v>
      </c>
    </row>
    <row r="106" spans="2:2" x14ac:dyDescent="0.25">
      <c r="B106" s="1" t="s">
        <v>85</v>
      </c>
    </row>
    <row r="107" spans="2:2" x14ac:dyDescent="0.25">
      <c r="B107" s="1" t="s">
        <v>86</v>
      </c>
    </row>
    <row r="108" spans="2:2" x14ac:dyDescent="0.25">
      <c r="B108" s="1" t="s">
        <v>87</v>
      </c>
    </row>
    <row r="109" spans="2:2" x14ac:dyDescent="0.25">
      <c r="B109" s="1" t="s">
        <v>88</v>
      </c>
    </row>
    <row r="110" spans="2:2" x14ac:dyDescent="0.25">
      <c r="B110" s="1" t="s">
        <v>89</v>
      </c>
    </row>
    <row r="111" spans="2:2" x14ac:dyDescent="0.25">
      <c r="B111" s="1" t="s">
        <v>90</v>
      </c>
    </row>
    <row r="113" spans="2:2" x14ac:dyDescent="0.25">
      <c r="B113" s="1" t="s">
        <v>91</v>
      </c>
    </row>
    <row r="114" spans="2:2" x14ac:dyDescent="0.25">
      <c r="B114" s="1" t="s">
        <v>92</v>
      </c>
    </row>
    <row r="115" spans="2:2" x14ac:dyDescent="0.25">
      <c r="B115" s="1" t="s">
        <v>93</v>
      </c>
    </row>
    <row r="116" spans="2:2" x14ac:dyDescent="0.25">
      <c r="B116" s="1" t="s">
        <v>94</v>
      </c>
    </row>
    <row r="118" spans="2:2" x14ac:dyDescent="0.25">
      <c r="B118" s="1" t="s">
        <v>95</v>
      </c>
    </row>
    <row r="119" spans="2:2" x14ac:dyDescent="0.25">
      <c r="B119" s="1" t="s">
        <v>96</v>
      </c>
    </row>
    <row r="120" spans="2:2" x14ac:dyDescent="0.25">
      <c r="B120" s="1" t="s">
        <v>97</v>
      </c>
    </row>
    <row r="121" spans="2:2" x14ac:dyDescent="0.25">
      <c r="B121" s="1" t="s">
        <v>98</v>
      </c>
    </row>
    <row r="122" spans="2:2" x14ac:dyDescent="0.25">
      <c r="B122" s="1" t="s">
        <v>99</v>
      </c>
    </row>
    <row r="123" spans="2:2" x14ac:dyDescent="0.25">
      <c r="B123" s="1" t="s">
        <v>100</v>
      </c>
    </row>
    <row r="124" spans="2:2" x14ac:dyDescent="0.25">
      <c r="B124" s="1" t="s">
        <v>101</v>
      </c>
    </row>
    <row r="125" spans="2:2" x14ac:dyDescent="0.25">
      <c r="B125" s="1" t="s">
        <v>102</v>
      </c>
    </row>
    <row r="126" spans="2:2" x14ac:dyDescent="0.25">
      <c r="B126" s="1" t="s">
        <v>103</v>
      </c>
    </row>
    <row r="127" spans="2:2" x14ac:dyDescent="0.25">
      <c r="B127" s="1" t="s">
        <v>104</v>
      </c>
    </row>
    <row r="128" spans="2:2" x14ac:dyDescent="0.25">
      <c r="B128" s="1" t="s">
        <v>105</v>
      </c>
    </row>
    <row r="129" spans="2:2" x14ac:dyDescent="0.25">
      <c r="B129" s="1" t="s">
        <v>106</v>
      </c>
    </row>
    <row r="130" spans="2:2" x14ac:dyDescent="0.25">
      <c r="B130" s="1" t="s">
        <v>107</v>
      </c>
    </row>
    <row r="131" spans="2:2" x14ac:dyDescent="0.25">
      <c r="B131" s="1" t="s">
        <v>108</v>
      </c>
    </row>
    <row r="132" spans="2:2" x14ac:dyDescent="0.25">
      <c r="B132" s="1" t="s">
        <v>109</v>
      </c>
    </row>
    <row r="133" spans="2:2" x14ac:dyDescent="0.25">
      <c r="B133" s="1" t="s">
        <v>110</v>
      </c>
    </row>
    <row r="134" spans="2:2" x14ac:dyDescent="0.25">
      <c r="B134" s="1" t="s">
        <v>111</v>
      </c>
    </row>
    <row r="135" spans="2:2" x14ac:dyDescent="0.25">
      <c r="B135" s="1" t="s">
        <v>112</v>
      </c>
    </row>
    <row r="137" spans="2:2" x14ac:dyDescent="0.25">
      <c r="B137" s="1" t="s">
        <v>113</v>
      </c>
    </row>
    <row r="138" spans="2:2" x14ac:dyDescent="0.25">
      <c r="B138" s="1" t="s">
        <v>114</v>
      </c>
    </row>
    <row r="139" spans="2:2" x14ac:dyDescent="0.25">
      <c r="B139" s="1" t="s">
        <v>115</v>
      </c>
    </row>
    <row r="140" spans="2:2" x14ac:dyDescent="0.25">
      <c r="B140" s="1" t="s">
        <v>116</v>
      </c>
    </row>
    <row r="141" spans="2:2" x14ac:dyDescent="0.25">
      <c r="B141" s="1" t="s">
        <v>6</v>
      </c>
    </row>
    <row r="142" spans="2:2" x14ac:dyDescent="0.25">
      <c r="B142" s="1" t="s">
        <v>10</v>
      </c>
    </row>
    <row r="143" spans="2:2" x14ac:dyDescent="0.25">
      <c r="B143" s="1" t="s">
        <v>14</v>
      </c>
    </row>
    <row r="144" spans="2:2" x14ac:dyDescent="0.25">
      <c r="B144" s="1" t="s">
        <v>16</v>
      </c>
    </row>
    <row r="145" spans="2:2" x14ac:dyDescent="0.25">
      <c r="B145" s="1" t="s">
        <v>17</v>
      </c>
    </row>
    <row r="147" spans="2:2" x14ac:dyDescent="0.25">
      <c r="B147" s="1" t="s">
        <v>117</v>
      </c>
    </row>
    <row r="148" spans="2:2" x14ac:dyDescent="0.25">
      <c r="B148" s="1" t="s">
        <v>118</v>
      </c>
    </row>
    <row r="149" spans="2:2" x14ac:dyDescent="0.25">
      <c r="B149" s="1" t="s">
        <v>119</v>
      </c>
    </row>
    <row r="150" spans="2:2" x14ac:dyDescent="0.25">
      <c r="B150" s="1" t="s">
        <v>120</v>
      </c>
    </row>
    <row r="151" spans="2:2" x14ac:dyDescent="0.25">
      <c r="B151" s="1" t="s">
        <v>121</v>
      </c>
    </row>
    <row r="152" spans="2:2" x14ac:dyDescent="0.25">
      <c r="B152" s="1" t="s">
        <v>122</v>
      </c>
    </row>
    <row r="153" spans="2:2" x14ac:dyDescent="0.25">
      <c r="B153" s="1" t="s">
        <v>123</v>
      </c>
    </row>
    <row r="154" spans="2:2" x14ac:dyDescent="0.25">
      <c r="B154" s="1" t="s">
        <v>124</v>
      </c>
    </row>
    <row r="155" spans="2:2" x14ac:dyDescent="0.25">
      <c r="B155" s="1" t="s">
        <v>125</v>
      </c>
    </row>
    <row r="156" spans="2:2" x14ac:dyDescent="0.25">
      <c r="B156" s="1" t="s">
        <v>126</v>
      </c>
    </row>
    <row r="157" spans="2:2" x14ac:dyDescent="0.25">
      <c r="B157" s="1" t="s">
        <v>127</v>
      </c>
    </row>
    <row r="158" spans="2:2" x14ac:dyDescent="0.25">
      <c r="B158" s="1" t="s">
        <v>128</v>
      </c>
    </row>
    <row r="159" spans="2:2" x14ac:dyDescent="0.25">
      <c r="B159" s="1" t="s">
        <v>129</v>
      </c>
    </row>
    <row r="160" spans="2:2" x14ac:dyDescent="0.25">
      <c r="B160" s="1" t="s">
        <v>130</v>
      </c>
    </row>
    <row r="161" spans="2:8" x14ac:dyDescent="0.25">
      <c r="B161" s="1" t="s">
        <v>131</v>
      </c>
    </row>
    <row r="162" spans="2:8" ht="15.75" thickBot="1" x14ac:dyDescent="0.3"/>
    <row r="163" spans="2:8" x14ac:dyDescent="0.25">
      <c r="B163" s="4" t="s">
        <v>132</v>
      </c>
      <c r="C163" s="5"/>
      <c r="D163" s="5"/>
      <c r="E163" s="5"/>
      <c r="F163" s="5"/>
      <c r="G163" s="5"/>
      <c r="H163" s="6"/>
    </row>
    <row r="164" spans="2:8" x14ac:dyDescent="0.25">
      <c r="B164" s="7" t="s">
        <v>133</v>
      </c>
      <c r="C164" s="8"/>
      <c r="D164" s="8"/>
      <c r="E164" s="8"/>
      <c r="F164" s="8"/>
      <c r="G164" s="8"/>
      <c r="H164" s="9"/>
    </row>
    <row r="165" spans="2:8" x14ac:dyDescent="0.25">
      <c r="B165" s="7" t="s">
        <v>134</v>
      </c>
      <c r="C165" s="8"/>
      <c r="D165" s="8"/>
      <c r="E165" s="8"/>
      <c r="F165" s="8"/>
      <c r="G165" s="8"/>
      <c r="H165" s="9"/>
    </row>
    <row r="166" spans="2:8" ht="15.75" thickBot="1" x14ac:dyDescent="0.3">
      <c r="B166" s="10" t="s">
        <v>135</v>
      </c>
      <c r="C166" s="11"/>
      <c r="D166" s="11"/>
      <c r="E166" s="11"/>
      <c r="F166" s="11"/>
      <c r="G166" s="11"/>
      <c r="H166" s="12"/>
    </row>
    <row r="168" spans="2:8" x14ac:dyDescent="0.25">
      <c r="B168" s="1" t="s">
        <v>136</v>
      </c>
    </row>
    <row r="169" spans="2:8" x14ac:dyDescent="0.25">
      <c r="B169" s="1" t="s">
        <v>137</v>
      </c>
    </row>
    <row r="170" spans="2:8" x14ac:dyDescent="0.25">
      <c r="B170" s="1" t="s">
        <v>138</v>
      </c>
    </row>
    <row r="171" spans="2:8" x14ac:dyDescent="0.25">
      <c r="B171" s="1" t="s">
        <v>139</v>
      </c>
    </row>
    <row r="172" spans="2:8" x14ac:dyDescent="0.25">
      <c r="B172" s="1" t="s">
        <v>140</v>
      </c>
    </row>
    <row r="173" spans="2:8" x14ac:dyDescent="0.25">
      <c r="B173" s="1" t="s">
        <v>141</v>
      </c>
    </row>
    <row r="174" spans="2:8" x14ac:dyDescent="0.25">
      <c r="B174" s="1" t="s">
        <v>142</v>
      </c>
    </row>
    <row r="175" spans="2:8" x14ac:dyDescent="0.25">
      <c r="B175" s="1" t="s">
        <v>143</v>
      </c>
    </row>
    <row r="176" spans="2:8" x14ac:dyDescent="0.25">
      <c r="B176" s="1" t="s">
        <v>144</v>
      </c>
    </row>
    <row r="177" spans="2:2" x14ac:dyDescent="0.25">
      <c r="B177" s="1" t="s">
        <v>145</v>
      </c>
    </row>
    <row r="178" spans="2:2" x14ac:dyDescent="0.25">
      <c r="B178" s="1" t="s">
        <v>146</v>
      </c>
    </row>
    <row r="179" spans="2:2" x14ac:dyDescent="0.25">
      <c r="B179" s="1" t="s">
        <v>147</v>
      </c>
    </row>
    <row r="180" spans="2:2" x14ac:dyDescent="0.25">
      <c r="B180" s="1" t="s">
        <v>148</v>
      </c>
    </row>
    <row r="181" spans="2:2" x14ac:dyDescent="0.25">
      <c r="B181" s="1" t="s">
        <v>149</v>
      </c>
    </row>
    <row r="182" spans="2:2" x14ac:dyDescent="0.25">
      <c r="B182" s="1" t="s">
        <v>150</v>
      </c>
    </row>
    <row r="183" spans="2:2" x14ac:dyDescent="0.25">
      <c r="B183" s="1" t="s">
        <v>151</v>
      </c>
    </row>
    <row r="184" spans="2:2" x14ac:dyDescent="0.25">
      <c r="B184" s="1" t="s">
        <v>152</v>
      </c>
    </row>
  </sheetData>
  <pageMargins left="0.70000000000000007" right="0.70000000000000007" top="1.1437007874015752" bottom="1.1437007874015752" header="0.75000000000000011" footer="0.75000000000000011"/>
  <pageSetup paperSize="9" fitToWidth="0" fitToHeight="0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18</xdr:col>
                    <xdr:colOff>28575</xdr:colOff>
                    <xdr:row>14</xdr:row>
                    <xdr:rowOff>66675</xdr:rowOff>
                  </from>
                  <to>
                    <xdr:col>23</xdr:col>
                    <xdr:colOff>0</xdr:colOff>
                    <xdr:row>15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Nmitkovets</dc:creator>
  <cp:lastModifiedBy>Nmitkovets</cp:lastModifiedBy>
  <cp:revision>4</cp:revision>
  <dcterms:created xsi:type="dcterms:W3CDTF">2015-12-22T05:37:52Z</dcterms:created>
  <dcterms:modified xsi:type="dcterms:W3CDTF">2016-01-28T07:19:55Z</dcterms:modified>
</cp:coreProperties>
</file>